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7235" windowHeight="9270" activeTab="3"/>
  </bookViews>
  <sheets>
    <sheet name="Art. 1" sheetId="1" r:id="rId1"/>
    <sheet name="Art. 2" sheetId="5" r:id="rId2"/>
    <sheet name="Art.2.1" sheetId="2" r:id="rId3"/>
    <sheet name="Art.3" sheetId="6" r:id="rId4"/>
    <sheet name="Art.3.1" sheetId="3" r:id="rId5"/>
    <sheet name="Art. 4" sheetId="4" r:id="rId6"/>
  </sheets>
  <calcPr calcId="125725"/>
</workbook>
</file>

<file path=xl/calcChain.xml><?xml version="1.0" encoding="utf-8"?>
<calcChain xmlns="http://schemas.openxmlformats.org/spreadsheetml/2006/main">
  <c r="N6" i="5"/>
  <c r="K14"/>
  <c r="H8"/>
  <c r="H9"/>
  <c r="G8"/>
  <c r="G9"/>
  <c r="F10"/>
  <c r="G10"/>
  <c r="H10"/>
  <c r="I10"/>
  <c r="J10"/>
  <c r="K10"/>
  <c r="L10"/>
  <c r="M10"/>
  <c r="N10"/>
  <c r="E10"/>
  <c r="H6" i="4"/>
  <c r="E6"/>
  <c r="N10" i="1"/>
  <c r="N12" s="1"/>
  <c r="F8" i="4"/>
  <c r="G9" i="6"/>
  <c r="K10"/>
  <c r="K12" i="1"/>
  <c r="L12"/>
  <c r="M12"/>
  <c r="H8" i="6"/>
  <c r="G8"/>
  <c r="H8" i="4"/>
  <c r="G9" i="1"/>
  <c r="H9" s="1"/>
  <c r="I9" s="1"/>
  <c r="E7" i="4"/>
  <c r="F7" s="1"/>
  <c r="F9" s="1"/>
  <c r="D9"/>
  <c r="H7" i="1"/>
  <c r="I7" s="1"/>
  <c r="G7"/>
  <c r="G9" i="4"/>
  <c r="F10" i="6"/>
  <c r="G7"/>
  <c r="H7" s="1"/>
  <c r="G10" l="1"/>
  <c r="E9" i="4"/>
  <c r="H7"/>
  <c r="H9" s="1"/>
  <c r="H9" i="6"/>
  <c r="C9" i="4"/>
  <c r="E10" i="6"/>
  <c r="H10" l="1"/>
  <c r="G7" i="5"/>
  <c r="G6"/>
  <c r="H6" s="1"/>
  <c r="J10" i="6" l="1"/>
  <c r="I10"/>
  <c r="H7" i="5"/>
  <c r="F12" i="1"/>
  <c r="E12"/>
  <c r="G10"/>
  <c r="G11"/>
  <c r="H10" l="1"/>
  <c r="H11"/>
  <c r="I11" s="1"/>
  <c r="I12" s="1"/>
  <c r="G8"/>
  <c r="G12" l="1"/>
  <c r="H8"/>
  <c r="J8" s="1"/>
  <c r="J12" s="1"/>
  <c r="H12" l="1"/>
</calcChain>
</file>

<file path=xl/sharedStrings.xml><?xml version="1.0" encoding="utf-8"?>
<sst xmlns="http://schemas.openxmlformats.org/spreadsheetml/2006/main" count="185" uniqueCount="88">
  <si>
    <t>Nr. Crt.</t>
  </si>
  <si>
    <t>Denumirea/codul proiectului Denumirea contractului</t>
  </si>
  <si>
    <t>Denumire etapa</t>
  </si>
  <si>
    <t>Stadiu documentatie</t>
  </si>
  <si>
    <t>Perioada desfasurare</t>
  </si>
  <si>
    <t>Responsabil</t>
  </si>
  <si>
    <t>Denumire indicator</t>
  </si>
  <si>
    <t>Buget alocat 2007-2013</t>
  </si>
  <si>
    <t>Executie buget pana la 31.12.2013</t>
  </si>
  <si>
    <t>Necesar contracte Achizitie Publica</t>
  </si>
  <si>
    <t>Diferenta de acoperit</t>
  </si>
  <si>
    <t>Proiecte noi depuse pt evaluare la AM POS T sau care urmeaza a fi depuse pana la data de 31.01.2015 (art. 3 din instructiune)</t>
  </si>
  <si>
    <t>Proiecte cu contracte de achizitie publica in curs de desfasurare sau pentru care procedurile de achizitie publica nu au fost initiate (art. 2 din instructiune)</t>
  </si>
  <si>
    <t>Proiecte cu contracte de achizitie publica incheiate (art. 1 din instructiune)</t>
  </si>
  <si>
    <t>Total general</t>
  </si>
  <si>
    <t>Total General</t>
  </si>
  <si>
    <t>PROIECT POS T: Linia de metrou MAGISTRALA 5. Sectiunea Raul Doamnei - Eroilor (PS Opera), inclusiv Valea Ialomitei</t>
  </si>
  <si>
    <t>Proiecte finantate din fonduri structurale in curs de implementare pentru care exista contracte de executie lucrari sau contracte de prestari servicii incheiate (art. 1 din instructiune)</t>
  </si>
  <si>
    <t>Plati efectuate;         lei fara TVA</t>
  </si>
  <si>
    <t>Proiecte noi aflate in proces de evaluare la AM POS Transport precum si proiecte care urmeaza a fi depuse pana la 31.05.2015 pentru incheierea deciziilor si/sau a contractelor de finantare potrivit prevederilor legale in vigoare (art. 3 din instructiune)</t>
  </si>
  <si>
    <t>Proiecte cu finantare din POS T pentru care nu exista contracte de executie lucrari si/sau prestari servicii sau pentru care contractele sunt in curs de incheiere potrivit legislatiei privind achizitiile publice (art. 2 din instructiune)</t>
  </si>
  <si>
    <t>Publicarea anuntului de participare</t>
  </si>
  <si>
    <t>Depunerea/deschiderea ofertelor</t>
  </si>
  <si>
    <t>Finalizarea procesului de evaluare a ofertelor si semnarea angajamentului legal</t>
  </si>
  <si>
    <t>Emiterea ordinului de incepere al lucrarilor</t>
  </si>
  <si>
    <t>Durata estimata pentru executia si finalizarea lucrarilor</t>
  </si>
  <si>
    <t>Efectuarea receptiei la terminarea lucrarilor si punerea in functiune</t>
  </si>
  <si>
    <t>Pachet de lucrari: Cale de rulare, sina a 3-a, fir aerian de contact; Arhitectura, compartimentari si finisaje; Instalatii de transport local calatori: lifturi si escalatoare; Instalatii generale: electroenergetice, instalatii sanitare, instalatii de ventilatie; Instalatii de curenti slabi: control acces si taxare automata, fibra optica, telefonie, ceasoficare, radiocomunicatii, televiziune cu circuit inchis, detectie incendii si antiefractie.</t>
  </si>
  <si>
    <t>Proiecte finantate din fonduri POS T pentru care nu exista contracte de executie lucrari sau contracte de prestari servicii sau pentru care contractele sunt in curs de incheiere potrivit legislatiei privind achizitiile publice  (art. 2 din instructiune)</t>
  </si>
  <si>
    <t>Proiecte noi depuse pentru evaluare la AM POS Transport sau care urmeaza a fi depuse pana la data de 31.01.2015 (art. 3 din instructiune)</t>
  </si>
  <si>
    <t>in pregatire</t>
  </si>
  <si>
    <t>Automatizare trafic</t>
  </si>
  <si>
    <t>24 luni</t>
  </si>
  <si>
    <t>1. Pachet de lucrari: Cale de rulare, sina a 3-a, fir aerian de contact; Arhitectura, compartimentari si finisaje; Instalatii de transport local calatori: lifturi si escalatoare; Instalatii generale: electroenergetice, instalatii sanitare, instalatii de ventilatie; Instalatii de curenti slabi: control acces si taxare automata, fibra optica, telefonie, ceasoficare, radiocomunicatii, televiziune cu circuit inchis, detectie incendii si antiefractie.</t>
  </si>
  <si>
    <t>2. Automatizare trafic</t>
  </si>
  <si>
    <t>Magistrala 4. Sectiunea Parc Bazilescu - Lac Straulesti</t>
  </si>
  <si>
    <t>Modernizare instalatii magistrala 1, 2 si 3. Modernizare sistem control acces</t>
  </si>
  <si>
    <t>Modernizare instalatii magistrala 1, 2 si 3. Modernizare sistem de ventilatie Petrache Poienaru (Semanatoarea) - Timpuri noi</t>
  </si>
  <si>
    <t>Predare proiect</t>
  </si>
  <si>
    <t>Incepere executie</t>
  </si>
  <si>
    <t>Finalizare executie</t>
  </si>
  <si>
    <t>16 luni</t>
  </si>
  <si>
    <t>Proiectare + atribuire</t>
  </si>
  <si>
    <t>Finalizata</t>
  </si>
  <si>
    <t>Executie lucrari</t>
  </si>
  <si>
    <t>In desfasurare</t>
  </si>
  <si>
    <t>Finalizare lucrari</t>
  </si>
  <si>
    <t>30 luni, cu conditia asigurarii finantarii</t>
  </si>
  <si>
    <t>PLAN DE ACTIUNE</t>
  </si>
  <si>
    <t>Situatia riscului financiar de decomitere a sumelor alocate prin POS T (art. 4 din instructiune)</t>
  </si>
  <si>
    <t>Stadiu contract de achizitie (in derulare/in evaluare/in pregatire licitatie)</t>
  </si>
  <si>
    <t>Stadiu contract de finantare (semnat/in evaluare la AM POST/urmeaza a fi depus de benficiar</t>
  </si>
  <si>
    <t>2016 - 2020</t>
  </si>
  <si>
    <t>in derulare</t>
  </si>
  <si>
    <t>semnat</t>
  </si>
  <si>
    <t>2016-2020</t>
  </si>
  <si>
    <t>in pregatire licitatie</t>
  </si>
  <si>
    <t>urmeaza a fi depus de beneficiar</t>
  </si>
  <si>
    <r>
      <t xml:space="preserve">   </t>
    </r>
    <r>
      <rPr>
        <b/>
        <sz val="8"/>
        <color theme="1"/>
        <rFont val="Calibri"/>
        <family val="2"/>
        <scheme val="minor"/>
      </rPr>
      <t xml:space="preserve"> Contract nr. 10</t>
    </r>
    <r>
      <rPr>
        <sz val="8"/>
        <color theme="1"/>
        <rFont val="Calibri"/>
        <family val="2"/>
        <scheme val="minor"/>
      </rPr>
      <t>: "Magistrala 5 - Drumul Tab. - Pantelimon. Tronsonul 1. Drumul Taberei - Universitate. Sectiunea Raul Doamnei - Hasdeu (Opera) - Structura de rezistenta"</t>
    </r>
  </si>
  <si>
    <r>
      <t xml:space="preserve">    </t>
    </r>
    <r>
      <rPr>
        <b/>
        <sz val="8"/>
        <color theme="1"/>
        <rFont val="Calibri"/>
        <family val="2"/>
        <scheme val="minor"/>
      </rPr>
      <t>Contract nr. 20</t>
    </r>
    <r>
      <rPr>
        <sz val="8"/>
        <color theme="1"/>
        <rFont val="Calibri"/>
        <family val="2"/>
        <scheme val="minor"/>
      </rPr>
      <t>: "Magistrala 5 - Drumul Tab. - Pantelimon. Tronsonul 2. Sectiunea Romancierilor-statia Valea Ialomitei, inclusiv depoul si galeria de legatura - Structura de rezistenta"</t>
    </r>
  </si>
  <si>
    <r>
      <t xml:space="preserve">   </t>
    </r>
    <r>
      <rPr>
        <b/>
        <sz val="8"/>
        <color theme="1"/>
        <rFont val="Calibri"/>
        <family val="2"/>
        <scheme val="minor"/>
      </rPr>
      <t xml:space="preserve"> Contract nr. 76</t>
    </r>
    <r>
      <rPr>
        <sz val="8"/>
        <color theme="1"/>
        <rFont val="Calibri"/>
        <family val="2"/>
        <scheme val="minor"/>
      </rPr>
      <t>: "Servicii de monitorizare a lucrarilor pt Magistrala 5. Drumul Tab-Pantelimon. Sectiunea Raul Doamnei-PS Opera (inclusiv statia, depoul si galeria de legatura V Ialomitei"</t>
    </r>
  </si>
  <si>
    <r>
      <rPr>
        <b/>
        <sz val="8"/>
        <color theme="1"/>
        <rFont val="Calibri"/>
        <family val="2"/>
        <scheme val="minor"/>
      </rPr>
      <t>Contract nr. 18</t>
    </r>
    <r>
      <rPr>
        <sz val="8"/>
        <color theme="1"/>
        <rFont val="Calibri"/>
        <family val="2"/>
        <scheme val="minor"/>
      </rPr>
      <t>: Servicii de consultanta si asistenta tehnica pentru realizarea obiectivului "Magistrala 5 - Tronsonul Drumul Taberei -Universitate</t>
    </r>
  </si>
  <si>
    <r>
      <rPr>
        <b/>
        <sz val="8"/>
        <color theme="1"/>
        <rFont val="Calibri"/>
        <family val="2"/>
        <scheme val="minor"/>
      </rPr>
      <t>Contract nr. 173</t>
    </r>
    <r>
      <rPr>
        <sz val="8"/>
        <color theme="1"/>
        <rFont val="Calibri"/>
        <family val="2"/>
        <scheme val="minor"/>
      </rPr>
      <t>: Servicii de consultanta si asistenta tehnica pentru realizarea obiectivului "Magistrala 5 - Tronsonul Universitate-Pantelimon, sectiunea galeria de legatura, statia si depoul Valea Ialomitei</t>
    </r>
  </si>
  <si>
    <t>Rest brut de executat;               lei fara TVA</t>
  </si>
  <si>
    <t>Valoarea contr. de achizitie;                    lei fara TVA</t>
  </si>
  <si>
    <t>Rest de executat 2007-2013</t>
  </si>
  <si>
    <t>Rest net de plata pt contracte Achizitie publica</t>
  </si>
  <si>
    <t>Corectii financiare;            lei</t>
  </si>
  <si>
    <t>Valoarea contr. de achizitie;                        lei fara TVA</t>
  </si>
  <si>
    <t>Rest brut de executat;              lei fara TVA</t>
  </si>
  <si>
    <t>Finantare nerambursabila (cota UE)                    lei fara TVA</t>
  </si>
  <si>
    <t>Valoarea contr. de achizitie;                     lei fara TVA</t>
  </si>
  <si>
    <t>Finantare nerambursabila (cota UE)
lei fara TVA</t>
  </si>
  <si>
    <t>Corectii financiare;
lei</t>
  </si>
  <si>
    <t>Rest net plata repartizat pt anii
2014 si 2015;
lei fara TVA</t>
  </si>
  <si>
    <t>Buget estimat pentru
2014-2020 faza a II-a 
lei fara TVA</t>
  </si>
  <si>
    <t>Rest brut de executat;
lei fara TVA</t>
  </si>
  <si>
    <t>Publicitate</t>
  </si>
  <si>
    <t>Dotari UIP</t>
  </si>
  <si>
    <t>semnat*</t>
  </si>
  <si>
    <t>* Finantat in conformitate cu OMT 1438/2013</t>
  </si>
  <si>
    <t xml:space="preserve"> 3. Publicitate</t>
  </si>
  <si>
    <t>4. Dotare UIP</t>
  </si>
  <si>
    <t>în pregătire</t>
  </si>
  <si>
    <t>Până la finalizarea proiectului</t>
  </si>
  <si>
    <t>1 – 3 luni</t>
  </si>
  <si>
    <t>Intocmire caiet de sarcini</t>
  </si>
  <si>
    <t>in evaluare la AM POST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</si>
</sst>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0" xfId="0" applyBorder="1" applyAlignment="1">
      <alignment wrapText="1"/>
    </xf>
    <xf numFmtId="0" fontId="7" fillId="0" borderId="1" xfId="0" applyFont="1" applyBorder="1" applyAlignment="1">
      <alignment wrapText="1"/>
    </xf>
    <xf numFmtId="14" fontId="7" fillId="0" borderId="1" xfId="0" applyNumberFormat="1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0" fillId="0" borderId="0" xfId="0" applyNumberFormat="1"/>
    <xf numFmtId="4" fontId="9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14" fontId="0" fillId="0" borderId="1" xfId="0" applyNumberFormat="1" applyBorder="1"/>
    <xf numFmtId="4" fontId="10" fillId="0" borderId="1" xfId="0" applyNumberFormat="1" applyFont="1" applyBorder="1" applyAlignment="1">
      <alignment horizontal="center" vertical="center" wrapText="1"/>
    </xf>
    <xf numFmtId="4" fontId="12" fillId="0" borderId="0" xfId="0" applyNumberFormat="1" applyFont="1"/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12" fillId="0" borderId="0" xfId="0" applyNumberFormat="1" applyFont="1" applyAlignment="1">
      <alignment wrapText="1"/>
    </xf>
    <xf numFmtId="0" fontId="12" fillId="0" borderId="0" xfId="0" applyFont="1" applyAlignment="1">
      <alignment wrapText="1"/>
    </xf>
    <xf numFmtId="4" fontId="10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  <xf numFmtId="4" fontId="0" fillId="0" borderId="0" xfId="0" applyNumberFormat="1" applyAlignment="1">
      <alignment horizontal="center" vertical="center" wrapText="1"/>
    </xf>
    <xf numFmtId="4" fontId="2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9" fillId="0" borderId="1" xfId="0" applyFont="1" applyBorder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" fontId="10" fillId="0" borderId="1" xfId="0" applyNumberFormat="1" applyFont="1" applyBorder="1"/>
    <xf numFmtId="3" fontId="12" fillId="0" borderId="0" xfId="0" applyNumberFormat="1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wrapText="1"/>
    </xf>
    <xf numFmtId="3" fontId="10" fillId="0" borderId="1" xfId="0" applyNumberFormat="1" applyFont="1" applyBorder="1"/>
    <xf numFmtId="4" fontId="9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4" fontId="9" fillId="2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14" fontId="14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5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33"/>
  <sheetViews>
    <sheetView zoomScale="90" zoomScaleNormal="90" workbookViewId="0">
      <pane ySplit="5" topLeftCell="A6" activePane="bottomLeft" state="frozen"/>
      <selection pane="bottomLeft" activeCell="P11" sqref="P11"/>
    </sheetView>
  </sheetViews>
  <sheetFormatPr defaultRowHeight="15"/>
  <cols>
    <col min="1" max="1" width="3.140625" style="2" customWidth="1"/>
    <col min="2" max="2" width="26" style="2" bestFit="1" customWidth="1"/>
    <col min="3" max="3" width="9.140625" style="2" customWidth="1"/>
    <col min="4" max="4" width="10.42578125" style="2" customWidth="1"/>
    <col min="5" max="5" width="13" style="2" customWidth="1"/>
    <col min="6" max="7" width="11.7109375" style="2" bestFit="1" customWidth="1"/>
    <col min="8" max="8" width="12.7109375" style="2" bestFit="1" customWidth="1"/>
    <col min="9" max="9" width="12" style="2" bestFit="1" customWidth="1"/>
    <col min="10" max="11" width="11.7109375" style="2" bestFit="1" customWidth="1"/>
    <col min="12" max="13" width="4.42578125" style="2" bestFit="1" customWidth="1"/>
    <col min="14" max="14" width="13.28515625" style="2" customWidth="1"/>
    <col min="15" max="15" width="12.42578125" style="2" customWidth="1"/>
    <col min="16" max="16" width="23" style="2" customWidth="1"/>
    <col min="17" max="16384" width="9.140625" style="2"/>
  </cols>
  <sheetData>
    <row r="2" spans="1:16" ht="29.25" customHeight="1">
      <c r="A2" s="67" t="s">
        <v>17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6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6" ht="96" customHeight="1">
      <c r="A4" s="25" t="s">
        <v>0</v>
      </c>
      <c r="B4" s="72" t="s">
        <v>1</v>
      </c>
      <c r="C4" s="72" t="s">
        <v>50</v>
      </c>
      <c r="D4" s="72" t="s">
        <v>51</v>
      </c>
      <c r="E4" s="72" t="s">
        <v>64</v>
      </c>
      <c r="F4" s="72" t="s">
        <v>18</v>
      </c>
      <c r="G4" s="72" t="s">
        <v>63</v>
      </c>
      <c r="H4" s="72" t="s">
        <v>72</v>
      </c>
      <c r="I4" s="72" t="s">
        <v>73</v>
      </c>
      <c r="J4" s="68" t="s">
        <v>74</v>
      </c>
      <c r="K4" s="68"/>
      <c r="L4" s="69" t="s">
        <v>75</v>
      </c>
      <c r="M4" s="70"/>
      <c r="N4" s="71"/>
    </row>
    <row r="5" spans="1:16">
      <c r="A5" s="25"/>
      <c r="B5" s="73"/>
      <c r="C5" s="73"/>
      <c r="D5" s="73"/>
      <c r="E5" s="73"/>
      <c r="F5" s="73"/>
      <c r="G5" s="73"/>
      <c r="H5" s="73"/>
      <c r="I5" s="73"/>
      <c r="J5" s="25">
        <v>2014</v>
      </c>
      <c r="K5" s="25">
        <v>2015</v>
      </c>
      <c r="L5" s="25">
        <v>2014</v>
      </c>
      <c r="M5" s="25">
        <v>2015</v>
      </c>
      <c r="N5" s="25" t="s">
        <v>52</v>
      </c>
    </row>
    <row r="6" spans="1:16" ht="15" customHeight="1">
      <c r="A6" s="69" t="s">
        <v>16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1"/>
    </row>
    <row r="7" spans="1:16" ht="56.25">
      <c r="A7" s="27">
        <v>1</v>
      </c>
      <c r="B7" s="28" t="s">
        <v>58</v>
      </c>
      <c r="C7" s="27" t="s">
        <v>53</v>
      </c>
      <c r="D7" s="27" t="s">
        <v>54</v>
      </c>
      <c r="E7" s="18">
        <v>970014575.34000003</v>
      </c>
      <c r="F7" s="18">
        <v>385006141.67000002</v>
      </c>
      <c r="G7" s="18">
        <f>E7-F7</f>
        <v>585008433.67000008</v>
      </c>
      <c r="H7" s="18">
        <f>G7*0.85</f>
        <v>497257168.61950004</v>
      </c>
      <c r="I7" s="18">
        <f>H7*0.02</f>
        <v>9945143.3723900001</v>
      </c>
      <c r="J7" s="51">
        <v>309978985.61000001</v>
      </c>
      <c r="K7" s="51">
        <v>177333039</v>
      </c>
      <c r="L7" s="18">
        <v>0</v>
      </c>
      <c r="M7" s="18">
        <v>0</v>
      </c>
      <c r="N7" s="18">
        <v>0</v>
      </c>
      <c r="P7" s="33"/>
    </row>
    <row r="8" spans="1:16" ht="67.5">
      <c r="A8" s="27">
        <v>2</v>
      </c>
      <c r="B8" s="28" t="s">
        <v>59</v>
      </c>
      <c r="C8" s="27" t="s">
        <v>53</v>
      </c>
      <c r="D8" s="27" t="s">
        <v>54</v>
      </c>
      <c r="E8" s="18">
        <v>238359308.53999999</v>
      </c>
      <c r="F8" s="18">
        <v>150462398.47</v>
      </c>
      <c r="G8" s="18">
        <f>E8-F8</f>
        <v>87896910.069999993</v>
      </c>
      <c r="H8" s="18">
        <f>G8*0.85</f>
        <v>74712373.559499994</v>
      </c>
      <c r="I8" s="18">
        <v>0</v>
      </c>
      <c r="J8" s="51">
        <f t="shared" ref="J8" si="0">H8-I8</f>
        <v>74712373.559499994</v>
      </c>
      <c r="K8" s="51">
        <v>0</v>
      </c>
      <c r="L8" s="18">
        <v>0</v>
      </c>
      <c r="M8" s="18">
        <v>0</v>
      </c>
      <c r="N8" s="18">
        <v>0</v>
      </c>
      <c r="P8" s="33"/>
    </row>
    <row r="9" spans="1:16" ht="78.75">
      <c r="A9" s="27">
        <v>3</v>
      </c>
      <c r="B9" s="28" t="s">
        <v>60</v>
      </c>
      <c r="C9" s="27" t="s">
        <v>53</v>
      </c>
      <c r="D9" s="27" t="s">
        <v>54</v>
      </c>
      <c r="E9" s="18">
        <v>27947660</v>
      </c>
      <c r="F9" s="18">
        <v>14152925.289999999</v>
      </c>
      <c r="G9" s="18">
        <f>E9-F9</f>
        <v>13794734.710000001</v>
      </c>
      <c r="H9" s="18">
        <f>G9*0.85</f>
        <v>11725524.5035</v>
      </c>
      <c r="I9" s="18">
        <f>H9*0.25</f>
        <v>2931381.1258749999</v>
      </c>
      <c r="J9" s="18">
        <v>4721214.16</v>
      </c>
      <c r="K9" s="18">
        <v>3420000</v>
      </c>
      <c r="L9" s="18">
        <v>0</v>
      </c>
      <c r="M9" s="18">
        <v>0</v>
      </c>
      <c r="N9" s="52">
        <v>5700</v>
      </c>
      <c r="P9" s="34"/>
    </row>
    <row r="10" spans="1:16" ht="56.25">
      <c r="A10" s="27">
        <v>4</v>
      </c>
      <c r="B10" s="28" t="s">
        <v>61</v>
      </c>
      <c r="C10" s="27" t="s">
        <v>53</v>
      </c>
      <c r="D10" s="27" t="s">
        <v>54</v>
      </c>
      <c r="E10" s="18">
        <v>36686966.450000003</v>
      </c>
      <c r="F10" s="18">
        <v>17100327.02</v>
      </c>
      <c r="G10" s="18">
        <f>E10-F10</f>
        <v>19586639.430000003</v>
      </c>
      <c r="H10" s="18">
        <f>G10*0.85</f>
        <v>16648643.515500002</v>
      </c>
      <c r="I10" s="18">
        <v>0</v>
      </c>
      <c r="J10" s="18">
        <v>4450000</v>
      </c>
      <c r="K10" s="18">
        <v>4451613</v>
      </c>
      <c r="L10" s="18">
        <v>0</v>
      </c>
      <c r="M10" s="18">
        <v>0</v>
      </c>
      <c r="N10" s="52">
        <f>G10-J10-K10</f>
        <v>10685026.430000003</v>
      </c>
    </row>
    <row r="11" spans="1:16" ht="78.75">
      <c r="A11" s="27">
        <v>5</v>
      </c>
      <c r="B11" s="28" t="s">
        <v>62</v>
      </c>
      <c r="C11" s="27" t="s">
        <v>53</v>
      </c>
      <c r="D11" s="27" t="s">
        <v>54</v>
      </c>
      <c r="E11" s="18">
        <v>6012460.7599999998</v>
      </c>
      <c r="F11" s="18">
        <v>3507854.06</v>
      </c>
      <c r="G11" s="18">
        <f>E11-F11</f>
        <v>2504606.6999999997</v>
      </c>
      <c r="H11" s="18">
        <f>G11*0.85</f>
        <v>2128915.6949999998</v>
      </c>
      <c r="I11" s="18">
        <f>H11*0.25</f>
        <v>532228.92374999996</v>
      </c>
      <c r="J11" s="18">
        <v>843350</v>
      </c>
      <c r="K11" s="18">
        <v>1200000</v>
      </c>
      <c r="L11" s="18">
        <v>0</v>
      </c>
      <c r="M11" s="18">
        <v>0</v>
      </c>
      <c r="N11" s="52">
        <v>461256.69999999972</v>
      </c>
      <c r="P11" s="33"/>
    </row>
    <row r="12" spans="1:16">
      <c r="A12" s="27"/>
      <c r="B12" s="25" t="s">
        <v>15</v>
      </c>
      <c r="C12" s="25"/>
      <c r="D12" s="25"/>
      <c r="E12" s="21">
        <f>SUM(E7:E11)</f>
        <v>1279020971.0900002</v>
      </c>
      <c r="F12" s="21">
        <f t="shared" ref="F12:H12" si="1">SUM(F7:F11)</f>
        <v>570229646.50999987</v>
      </c>
      <c r="G12" s="21">
        <f t="shared" si="1"/>
        <v>708791324.58000004</v>
      </c>
      <c r="H12" s="21">
        <f t="shared" si="1"/>
        <v>602472625.89300001</v>
      </c>
      <c r="I12" s="21">
        <f>SUM(I7:I11)</f>
        <v>13408753.422015</v>
      </c>
      <c r="J12" s="21">
        <f>SUM(J7:J11)</f>
        <v>394705923.32950002</v>
      </c>
      <c r="K12" s="21">
        <f t="shared" ref="K12:N12" si="2">SUM(K7:K11)</f>
        <v>186404652</v>
      </c>
      <c r="L12" s="21">
        <f t="shared" si="2"/>
        <v>0</v>
      </c>
      <c r="M12" s="21">
        <f t="shared" si="2"/>
        <v>0</v>
      </c>
      <c r="N12" s="21">
        <f t="shared" si="2"/>
        <v>11151983.130000003</v>
      </c>
    </row>
    <row r="15" spans="1:16">
      <c r="L15" s="44"/>
      <c r="M15" s="44"/>
      <c r="N15" s="44"/>
    </row>
    <row r="16" spans="1:16">
      <c r="L16" s="44"/>
      <c r="M16" s="44"/>
      <c r="N16" s="44"/>
    </row>
    <row r="17" spans="12:14">
      <c r="L17" s="44"/>
      <c r="M17" s="44"/>
      <c r="N17" s="44"/>
    </row>
    <row r="18" spans="12:14">
      <c r="L18" s="44"/>
      <c r="M18" s="44"/>
      <c r="N18" s="44"/>
    </row>
    <row r="19" spans="12:14">
      <c r="L19" s="44"/>
      <c r="M19" s="44"/>
      <c r="N19" s="44"/>
    </row>
    <row r="20" spans="12:14">
      <c r="L20" s="44"/>
      <c r="M20" s="44"/>
      <c r="N20" s="44"/>
    </row>
    <row r="21" spans="12:14">
      <c r="L21" s="44"/>
      <c r="M21" s="44"/>
      <c r="N21" s="44"/>
    </row>
    <row r="22" spans="12:14">
      <c r="L22" s="44"/>
      <c r="M22" s="44"/>
      <c r="N22" s="44"/>
    </row>
    <row r="23" spans="12:14">
      <c r="L23" s="44"/>
      <c r="M23" s="44"/>
      <c r="N23" s="44"/>
    </row>
    <row r="24" spans="12:14">
      <c r="L24" s="44"/>
      <c r="M24" s="44"/>
      <c r="N24" s="44"/>
    </row>
    <row r="25" spans="12:14">
      <c r="L25" s="44"/>
      <c r="M25" s="44"/>
      <c r="N25" s="44"/>
    </row>
    <row r="26" spans="12:14">
      <c r="L26" s="44"/>
      <c r="M26" s="44"/>
      <c r="N26" s="44"/>
    </row>
    <row r="27" spans="12:14">
      <c r="L27" s="44"/>
      <c r="M27" s="44"/>
      <c r="N27" s="44"/>
    </row>
    <row r="28" spans="12:14">
      <c r="L28" s="44"/>
      <c r="M28" s="44"/>
      <c r="N28" s="44"/>
    </row>
    <row r="29" spans="12:14">
      <c r="L29" s="44"/>
      <c r="M29" s="44"/>
      <c r="N29" s="44"/>
    </row>
    <row r="30" spans="12:14">
      <c r="L30" s="44"/>
      <c r="M30" s="44"/>
      <c r="N30" s="44"/>
    </row>
    <row r="31" spans="12:14">
      <c r="L31" s="44"/>
      <c r="M31" s="44"/>
      <c r="N31" s="44"/>
    </row>
    <row r="32" spans="12:14">
      <c r="L32" s="44"/>
      <c r="M32" s="44"/>
      <c r="N32" s="44"/>
    </row>
    <row r="33" spans="12:14">
      <c r="L33" s="44"/>
      <c r="M33" s="44"/>
      <c r="N33" s="44"/>
    </row>
  </sheetData>
  <mergeCells count="12">
    <mergeCell ref="A2:N2"/>
    <mergeCell ref="J4:K4"/>
    <mergeCell ref="L4:N4"/>
    <mergeCell ref="A6:N6"/>
    <mergeCell ref="B4:B5"/>
    <mergeCell ref="C4:C5"/>
    <mergeCell ref="D4:D5"/>
    <mergeCell ref="E4:E5"/>
    <mergeCell ref="F4:F5"/>
    <mergeCell ref="G4:G5"/>
    <mergeCell ref="H4:H5"/>
    <mergeCell ref="I4:I5"/>
  </mergeCells>
  <printOptions horizontalCentered="1" verticalCentered="1"/>
  <pageMargins left="0.51181102362204722" right="0" top="0" bottom="0" header="1.39" footer="0.92"/>
  <pageSetup paperSize="8"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16"/>
  <sheetViews>
    <sheetView topLeftCell="A2" workbookViewId="0">
      <selection activeCell="P13" sqref="P13"/>
    </sheetView>
  </sheetViews>
  <sheetFormatPr defaultRowHeight="15"/>
  <cols>
    <col min="1" max="1" width="3.85546875" customWidth="1"/>
    <col min="2" max="2" width="23.140625" customWidth="1"/>
    <col min="3" max="3" width="14.7109375" customWidth="1"/>
    <col min="4" max="4" width="14.7109375" bestFit="1" customWidth="1"/>
    <col min="5" max="5" width="14.140625" customWidth="1"/>
    <col min="6" max="6" width="13.42578125" bestFit="1" customWidth="1"/>
    <col min="7" max="7" width="11.7109375" bestFit="1" customWidth="1"/>
    <col min="8" max="8" width="12.7109375" bestFit="1" customWidth="1"/>
    <col min="9" max="9" width="8" bestFit="1" customWidth="1"/>
    <col min="10" max="10" width="10.85546875" bestFit="1" customWidth="1"/>
    <col min="11" max="11" width="13.85546875" bestFit="1" customWidth="1"/>
    <col min="12" max="13" width="4.42578125" bestFit="1" customWidth="1"/>
    <col min="14" max="14" width="11.7109375" bestFit="1" customWidth="1"/>
    <col min="15" max="15" width="10.85546875" customWidth="1"/>
  </cols>
  <sheetData>
    <row r="2" spans="1:15" ht="53.25" customHeight="1">
      <c r="A2" s="75" t="s">
        <v>28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5" ht="90" customHeight="1">
      <c r="A3" s="72" t="s">
        <v>0</v>
      </c>
      <c r="B3" s="72" t="s">
        <v>1</v>
      </c>
      <c r="C3" s="72" t="s">
        <v>50</v>
      </c>
      <c r="D3" s="72" t="s">
        <v>51</v>
      </c>
      <c r="E3" s="72" t="s">
        <v>68</v>
      </c>
      <c r="F3" s="72" t="s">
        <v>18</v>
      </c>
      <c r="G3" s="72" t="s">
        <v>69</v>
      </c>
      <c r="H3" s="72" t="s">
        <v>70</v>
      </c>
      <c r="I3" s="72" t="s">
        <v>67</v>
      </c>
      <c r="J3" s="69" t="s">
        <v>74</v>
      </c>
      <c r="K3" s="71"/>
      <c r="L3" s="69" t="s">
        <v>75</v>
      </c>
      <c r="M3" s="70"/>
      <c r="N3" s="71"/>
    </row>
    <row r="4" spans="1:15">
      <c r="A4" s="73"/>
      <c r="B4" s="73"/>
      <c r="C4" s="73"/>
      <c r="D4" s="73"/>
      <c r="E4" s="73"/>
      <c r="F4" s="73"/>
      <c r="G4" s="73"/>
      <c r="H4" s="73"/>
      <c r="I4" s="73"/>
      <c r="J4" s="26">
        <v>2014</v>
      </c>
      <c r="K4" s="26">
        <v>2015</v>
      </c>
      <c r="L4" s="26">
        <v>2014</v>
      </c>
      <c r="M4" s="35">
        <v>2015</v>
      </c>
      <c r="N4" s="36" t="s">
        <v>55</v>
      </c>
    </row>
    <row r="5" spans="1:15">
      <c r="A5" s="69" t="s">
        <v>16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1"/>
      <c r="M5" s="37"/>
      <c r="N5" s="37"/>
    </row>
    <row r="6" spans="1:15" ht="162" customHeight="1">
      <c r="A6" s="27">
        <v>1</v>
      </c>
      <c r="B6" s="38" t="s">
        <v>27</v>
      </c>
      <c r="C6" s="27" t="s">
        <v>56</v>
      </c>
      <c r="D6" s="27" t="s">
        <v>79</v>
      </c>
      <c r="E6" s="18">
        <v>856397300</v>
      </c>
      <c r="F6" s="21">
        <v>0</v>
      </c>
      <c r="G6" s="21">
        <f>E6-F6</f>
        <v>856397300</v>
      </c>
      <c r="H6" s="21">
        <f>G6*0.85</f>
        <v>727937705</v>
      </c>
      <c r="I6" s="18">
        <v>0</v>
      </c>
      <c r="J6" s="45">
        <v>19758065</v>
      </c>
      <c r="K6" s="46">
        <v>530928319</v>
      </c>
      <c r="L6" s="45">
        <v>0</v>
      </c>
      <c r="M6" s="46">
        <v>0</v>
      </c>
      <c r="N6" s="55">
        <f>G6-J6-K6</f>
        <v>305710916</v>
      </c>
    </row>
    <row r="7" spans="1:15" ht="27" customHeight="1">
      <c r="A7" s="27">
        <v>2</v>
      </c>
      <c r="B7" s="39" t="s">
        <v>31</v>
      </c>
      <c r="C7" s="27" t="s">
        <v>56</v>
      </c>
      <c r="D7" s="27" t="s">
        <v>79</v>
      </c>
      <c r="E7" s="18">
        <v>84663982</v>
      </c>
      <c r="F7" s="21">
        <v>0</v>
      </c>
      <c r="G7" s="21">
        <f>E7-F7</f>
        <v>84663982</v>
      </c>
      <c r="H7" s="21">
        <f>G7*0.85</f>
        <v>71964384.700000003</v>
      </c>
      <c r="I7" s="18">
        <v>0</v>
      </c>
      <c r="J7" s="45">
        <v>0</v>
      </c>
      <c r="K7" s="46">
        <v>20483871</v>
      </c>
      <c r="L7" s="45">
        <v>0</v>
      </c>
      <c r="M7" s="46">
        <v>0</v>
      </c>
      <c r="N7" s="55">
        <v>64180111</v>
      </c>
    </row>
    <row r="8" spans="1:15" ht="27" customHeight="1">
      <c r="A8" s="27">
        <v>3</v>
      </c>
      <c r="B8" s="39" t="s">
        <v>77</v>
      </c>
      <c r="C8" s="27" t="s">
        <v>56</v>
      </c>
      <c r="D8" s="27" t="s">
        <v>79</v>
      </c>
      <c r="E8" s="18">
        <v>722622</v>
      </c>
      <c r="F8" s="21">
        <v>0</v>
      </c>
      <c r="G8" s="21">
        <f t="shared" ref="G8:G9" si="0">E8-F8</f>
        <v>722622</v>
      </c>
      <c r="H8" s="21">
        <f t="shared" ref="H8:H9" si="1">G8*0.85</f>
        <v>614228.69999999995</v>
      </c>
      <c r="I8" s="18">
        <v>0</v>
      </c>
      <c r="J8" s="45">
        <v>270967.74</v>
      </c>
      <c r="K8" s="46">
        <v>451612.9</v>
      </c>
      <c r="L8" s="45">
        <v>0</v>
      </c>
      <c r="M8" s="46">
        <v>0</v>
      </c>
      <c r="N8" s="55">
        <v>0</v>
      </c>
    </row>
    <row r="9" spans="1:15" ht="27" customHeight="1">
      <c r="A9" s="27">
        <v>4</v>
      </c>
      <c r="B9" s="39" t="s">
        <v>78</v>
      </c>
      <c r="C9" s="27" t="s">
        <v>56</v>
      </c>
      <c r="D9" s="27" t="s">
        <v>79</v>
      </c>
      <c r="E9" s="18">
        <v>989795</v>
      </c>
      <c r="F9" s="21">
        <v>0</v>
      </c>
      <c r="G9" s="21">
        <f t="shared" si="0"/>
        <v>989795</v>
      </c>
      <c r="H9" s="21">
        <f t="shared" si="1"/>
        <v>841325.75</v>
      </c>
      <c r="I9" s="18">
        <v>0</v>
      </c>
      <c r="J9" s="45">
        <v>564516</v>
      </c>
      <c r="K9" s="46">
        <v>425000</v>
      </c>
      <c r="L9" s="45">
        <v>0</v>
      </c>
      <c r="M9" s="46">
        <v>0</v>
      </c>
      <c r="N9" s="55">
        <v>0</v>
      </c>
    </row>
    <row r="10" spans="1:15" ht="15" customHeight="1">
      <c r="A10" s="37"/>
      <c r="B10" s="40" t="s">
        <v>14</v>
      </c>
      <c r="C10" s="40"/>
      <c r="D10" s="40"/>
      <c r="E10" s="41">
        <f>SUM(E6:E9)</f>
        <v>942773699</v>
      </c>
      <c r="F10" s="41">
        <f t="shared" ref="F10:N10" si="2">SUM(F6:F9)</f>
        <v>0</v>
      </c>
      <c r="G10" s="41">
        <f t="shared" si="2"/>
        <v>942773699</v>
      </c>
      <c r="H10" s="41">
        <f t="shared" si="2"/>
        <v>801357644.1500001</v>
      </c>
      <c r="I10" s="41">
        <f t="shared" si="2"/>
        <v>0</v>
      </c>
      <c r="J10" s="41">
        <f t="shared" si="2"/>
        <v>20593548.739999998</v>
      </c>
      <c r="K10" s="41">
        <f t="shared" si="2"/>
        <v>552288802.89999998</v>
      </c>
      <c r="L10" s="41">
        <f t="shared" si="2"/>
        <v>0</v>
      </c>
      <c r="M10" s="41">
        <f t="shared" si="2"/>
        <v>0</v>
      </c>
      <c r="N10" s="41">
        <f t="shared" si="2"/>
        <v>369891027</v>
      </c>
    </row>
    <row r="11" spans="1:15" ht="15.75">
      <c r="B11" s="13"/>
      <c r="C11" s="23"/>
      <c r="D11" s="23"/>
      <c r="E11" s="13"/>
      <c r="F11" s="13"/>
      <c r="G11" s="13"/>
      <c r="H11" s="13"/>
    </row>
    <row r="12" spans="1:15" ht="15.75">
      <c r="B12" s="74" t="s">
        <v>80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5">
      <c r="E13" s="53"/>
      <c r="F13" s="14"/>
      <c r="K13" s="17">
        <v>550686384</v>
      </c>
      <c r="N13" s="50"/>
      <c r="O13" s="50"/>
    </row>
    <row r="14" spans="1:15">
      <c r="K14" s="17">
        <f>K13-J6</f>
        <v>530928319</v>
      </c>
    </row>
    <row r="16" spans="1:15">
      <c r="E16" s="17"/>
    </row>
  </sheetData>
  <mergeCells count="14">
    <mergeCell ref="B12:N12"/>
    <mergeCell ref="A2:N2"/>
    <mergeCell ref="A5:L5"/>
    <mergeCell ref="J3:K3"/>
    <mergeCell ref="L3:N3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1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47"/>
  <sheetViews>
    <sheetView workbookViewId="0">
      <selection activeCell="E52" sqref="E52"/>
    </sheetView>
  </sheetViews>
  <sheetFormatPr defaultRowHeight="15"/>
  <cols>
    <col min="1" max="1" width="4.28515625" style="4" customWidth="1"/>
    <col min="2" max="2" width="26.7109375" style="4" customWidth="1"/>
    <col min="3" max="3" width="18.5703125" style="4" customWidth="1"/>
    <col min="4" max="4" width="17.28515625" style="4" customWidth="1"/>
    <col min="5" max="5" width="15" style="4" customWidth="1"/>
    <col min="6" max="16384" width="9.140625" style="4"/>
  </cols>
  <sheetData>
    <row r="2" spans="1:5" ht="76.5" customHeight="1">
      <c r="A2" s="78" t="s">
        <v>20</v>
      </c>
      <c r="B2" s="78"/>
      <c r="C2" s="78"/>
      <c r="D2" s="78"/>
      <c r="E2" s="78"/>
    </row>
    <row r="3" spans="1:5" ht="15.75">
      <c r="A3" s="79" t="s">
        <v>48</v>
      </c>
      <c r="B3" s="79"/>
      <c r="C3" s="79"/>
      <c r="D3" s="79"/>
      <c r="E3" s="79"/>
    </row>
    <row r="4" spans="1:5">
      <c r="A4" s="74" t="s">
        <v>33</v>
      </c>
      <c r="B4" s="74"/>
      <c r="C4" s="74"/>
      <c r="D4" s="74"/>
      <c r="E4" s="74"/>
    </row>
    <row r="5" spans="1:5">
      <c r="A5" s="74"/>
      <c r="B5" s="74"/>
      <c r="C5" s="74"/>
      <c r="D5" s="74"/>
      <c r="E5" s="74"/>
    </row>
    <row r="6" spans="1:5">
      <c r="A6" s="74"/>
      <c r="B6" s="74"/>
      <c r="C6" s="74"/>
      <c r="D6" s="74"/>
      <c r="E6" s="74"/>
    </row>
    <row r="7" spans="1:5">
      <c r="A7" s="74"/>
      <c r="B7" s="74"/>
      <c r="C7" s="74"/>
      <c r="D7" s="74"/>
      <c r="E7" s="74"/>
    </row>
    <row r="8" spans="1:5" ht="19.5" customHeight="1">
      <c r="A8" s="74"/>
      <c r="B8" s="74"/>
      <c r="C8" s="74"/>
      <c r="D8" s="74"/>
      <c r="E8" s="74"/>
    </row>
    <row r="9" spans="1:5" ht="30">
      <c r="A9" s="6" t="s">
        <v>0</v>
      </c>
      <c r="B9" s="6" t="s">
        <v>2</v>
      </c>
      <c r="C9" s="6" t="s">
        <v>3</v>
      </c>
      <c r="D9" s="6" t="s">
        <v>4</v>
      </c>
      <c r="E9" s="6" t="s">
        <v>5</v>
      </c>
    </row>
    <row r="10" spans="1:5" ht="26.25">
      <c r="A10" s="10">
        <v>1</v>
      </c>
      <c r="B10" s="10" t="s">
        <v>21</v>
      </c>
      <c r="C10" s="10" t="s">
        <v>30</v>
      </c>
      <c r="D10" s="11">
        <v>41774</v>
      </c>
      <c r="E10" s="10"/>
    </row>
    <row r="11" spans="1:5" ht="26.25">
      <c r="A11" s="10">
        <v>2</v>
      </c>
      <c r="B11" s="10" t="s">
        <v>22</v>
      </c>
      <c r="C11" s="10"/>
      <c r="D11" s="11">
        <v>41835</v>
      </c>
      <c r="E11" s="10"/>
    </row>
    <row r="12" spans="1:5" ht="39">
      <c r="A12" s="10">
        <v>3</v>
      </c>
      <c r="B12" s="10" t="s">
        <v>23</v>
      </c>
      <c r="C12" s="10"/>
      <c r="D12" s="11">
        <v>41927</v>
      </c>
      <c r="E12" s="10"/>
    </row>
    <row r="13" spans="1:5" ht="26.25">
      <c r="A13" s="10">
        <v>4</v>
      </c>
      <c r="B13" s="10" t="s">
        <v>24</v>
      </c>
      <c r="C13" s="10"/>
      <c r="D13" s="11">
        <v>41937</v>
      </c>
      <c r="E13" s="10"/>
    </row>
    <row r="14" spans="1:5" ht="39">
      <c r="A14" s="10">
        <v>5</v>
      </c>
      <c r="B14" s="10" t="s">
        <v>25</v>
      </c>
      <c r="C14" s="10"/>
      <c r="D14" s="10" t="s">
        <v>41</v>
      </c>
      <c r="E14" s="10"/>
    </row>
    <row r="15" spans="1:5" ht="39">
      <c r="A15" s="10">
        <v>6</v>
      </c>
      <c r="B15" s="10" t="s">
        <v>26</v>
      </c>
      <c r="C15" s="10"/>
      <c r="D15" s="11">
        <v>42480</v>
      </c>
      <c r="E15" s="10"/>
    </row>
    <row r="16" spans="1:5">
      <c r="A16" s="12"/>
      <c r="B16" s="12"/>
      <c r="C16" s="12"/>
      <c r="D16" s="12"/>
      <c r="E16" s="12"/>
    </row>
    <row r="17" spans="1:5">
      <c r="A17" s="76" t="s">
        <v>34</v>
      </c>
      <c r="B17" s="76"/>
      <c r="C17" s="76"/>
      <c r="D17" s="76"/>
      <c r="E17" s="76"/>
    </row>
    <row r="18" spans="1:5">
      <c r="A18" s="77"/>
      <c r="B18" s="77"/>
      <c r="C18" s="77"/>
      <c r="D18" s="77"/>
      <c r="E18" s="77"/>
    </row>
    <row r="19" spans="1:5" ht="30">
      <c r="A19" s="6" t="s">
        <v>0</v>
      </c>
      <c r="B19" s="6" t="s">
        <v>2</v>
      </c>
      <c r="C19" s="6" t="s">
        <v>3</v>
      </c>
      <c r="D19" s="6" t="s">
        <v>4</v>
      </c>
      <c r="E19" s="6" t="s">
        <v>5</v>
      </c>
    </row>
    <row r="20" spans="1:5" ht="26.25">
      <c r="A20" s="10">
        <v>1</v>
      </c>
      <c r="B20" s="10" t="s">
        <v>21</v>
      </c>
      <c r="C20" s="10" t="s">
        <v>30</v>
      </c>
      <c r="D20" s="11">
        <v>42014</v>
      </c>
      <c r="E20" s="10"/>
    </row>
    <row r="21" spans="1:5" ht="26.25">
      <c r="A21" s="5">
        <v>2</v>
      </c>
      <c r="B21" s="10" t="s">
        <v>22</v>
      </c>
      <c r="C21" s="10"/>
      <c r="D21" s="11">
        <v>42040</v>
      </c>
      <c r="E21" s="5"/>
    </row>
    <row r="22" spans="1:5" ht="39">
      <c r="A22" s="5">
        <v>3</v>
      </c>
      <c r="B22" s="10" t="s">
        <v>23</v>
      </c>
      <c r="C22" s="10"/>
      <c r="D22" s="11">
        <v>42149</v>
      </c>
      <c r="E22" s="5"/>
    </row>
    <row r="23" spans="1:5" ht="26.25">
      <c r="A23" s="5">
        <v>4</v>
      </c>
      <c r="B23" s="10" t="s">
        <v>24</v>
      </c>
      <c r="C23" s="10"/>
      <c r="D23" s="11">
        <v>42170</v>
      </c>
      <c r="E23" s="5"/>
    </row>
    <row r="24" spans="1:5" ht="39">
      <c r="A24" s="5">
        <v>5</v>
      </c>
      <c r="B24" s="10" t="s">
        <v>25</v>
      </c>
      <c r="C24" s="10"/>
      <c r="D24" s="10" t="s">
        <v>32</v>
      </c>
      <c r="E24" s="5"/>
    </row>
    <row r="25" spans="1:5" ht="39">
      <c r="A25" s="5">
        <v>6</v>
      </c>
      <c r="B25" s="10" t="s">
        <v>26</v>
      </c>
      <c r="C25" s="10"/>
      <c r="D25" s="11">
        <v>42901</v>
      </c>
      <c r="E25" s="5"/>
    </row>
    <row r="26" spans="1:5">
      <c r="A26" s="9"/>
      <c r="B26" s="9"/>
      <c r="C26" s="9"/>
      <c r="D26" s="9"/>
      <c r="E26" s="9"/>
    </row>
    <row r="27" spans="1:5">
      <c r="A27" s="9"/>
      <c r="B27" s="9"/>
      <c r="C27" s="9"/>
      <c r="D27" s="9"/>
      <c r="E27" s="9"/>
    </row>
    <row r="28" spans="1:5">
      <c r="A28" s="76" t="s">
        <v>81</v>
      </c>
      <c r="B28" s="76"/>
      <c r="C28" s="76"/>
      <c r="D28" s="76"/>
      <c r="E28" s="76"/>
    </row>
    <row r="29" spans="1:5">
      <c r="A29" s="77"/>
      <c r="B29" s="77"/>
      <c r="C29" s="77"/>
      <c r="D29" s="77"/>
      <c r="E29" s="77"/>
    </row>
    <row r="30" spans="1:5" ht="30">
      <c r="A30" s="6" t="s">
        <v>0</v>
      </c>
      <c r="B30" s="6" t="s">
        <v>2</v>
      </c>
      <c r="C30" s="6" t="s">
        <v>3</v>
      </c>
      <c r="D30" s="6" t="s">
        <v>4</v>
      </c>
      <c r="E30" s="6" t="s">
        <v>5</v>
      </c>
    </row>
    <row r="31" spans="1:5" ht="15.75">
      <c r="A31" s="61">
        <v>1</v>
      </c>
      <c r="B31" s="62" t="s">
        <v>86</v>
      </c>
      <c r="C31" s="62" t="s">
        <v>30</v>
      </c>
      <c r="D31" s="59">
        <v>41764</v>
      </c>
      <c r="E31" s="57"/>
    </row>
    <row r="32" spans="1:5" ht="26.25">
      <c r="A32" s="10">
        <v>2</v>
      </c>
      <c r="B32" s="10" t="s">
        <v>21</v>
      </c>
      <c r="C32" s="58"/>
      <c r="D32" s="59">
        <v>41805</v>
      </c>
      <c r="E32" s="10"/>
    </row>
    <row r="33" spans="1:5" ht="26.25">
      <c r="A33" s="5">
        <v>3</v>
      </c>
      <c r="B33" s="10" t="s">
        <v>22</v>
      </c>
      <c r="C33" s="58"/>
      <c r="D33" s="59">
        <v>41857</v>
      </c>
      <c r="E33" s="5"/>
    </row>
    <row r="34" spans="1:5" ht="39">
      <c r="A34" s="5">
        <v>4</v>
      </c>
      <c r="B34" s="10" t="s">
        <v>23</v>
      </c>
      <c r="C34" s="58"/>
      <c r="D34" s="59">
        <v>41887</v>
      </c>
      <c r="E34" s="5"/>
    </row>
    <row r="35" spans="1:5" ht="26.25">
      <c r="A35" s="5">
        <v>5</v>
      </c>
      <c r="B35" s="10" t="s">
        <v>24</v>
      </c>
      <c r="C35" s="58"/>
      <c r="D35" s="59">
        <v>41897</v>
      </c>
      <c r="E35" s="5"/>
    </row>
    <row r="36" spans="1:5" ht="39">
      <c r="A36" s="5">
        <v>6</v>
      </c>
      <c r="B36" s="10" t="s">
        <v>25</v>
      </c>
      <c r="C36" s="58"/>
      <c r="D36" s="60" t="s">
        <v>84</v>
      </c>
      <c r="E36" s="5"/>
    </row>
    <row r="37" spans="1:5">
      <c r="A37" s="9"/>
      <c r="B37" s="9"/>
      <c r="C37" s="9"/>
      <c r="D37" s="9"/>
      <c r="E37" s="9"/>
    </row>
    <row r="38" spans="1:5">
      <c r="A38" s="80"/>
      <c r="B38" s="80"/>
      <c r="C38" s="80"/>
      <c r="D38" s="80"/>
      <c r="E38" s="80"/>
    </row>
    <row r="39" spans="1:5">
      <c r="A39" s="76" t="s">
        <v>82</v>
      </c>
      <c r="B39" s="76"/>
      <c r="C39" s="76"/>
      <c r="D39" s="76"/>
      <c r="E39" s="76"/>
    </row>
    <row r="40" spans="1:5">
      <c r="A40" s="77"/>
      <c r="B40" s="77"/>
      <c r="C40" s="77"/>
      <c r="D40" s="77"/>
      <c r="E40" s="77"/>
    </row>
    <row r="41" spans="1:5" ht="30">
      <c r="A41" s="6" t="s">
        <v>0</v>
      </c>
      <c r="B41" s="6" t="s">
        <v>2</v>
      </c>
      <c r="C41" s="6" t="s">
        <v>3</v>
      </c>
      <c r="D41" s="6" t="s">
        <v>4</v>
      </c>
      <c r="E41" s="6" t="s">
        <v>5</v>
      </c>
    </row>
    <row r="42" spans="1:5">
      <c r="A42" s="61">
        <v>1</v>
      </c>
      <c r="B42" s="62" t="s">
        <v>86</v>
      </c>
      <c r="C42" s="64" t="s">
        <v>30</v>
      </c>
      <c r="D42" s="63">
        <v>41764</v>
      </c>
      <c r="E42" s="62"/>
    </row>
    <row r="43" spans="1:5" ht="26.25">
      <c r="A43" s="10">
        <v>2</v>
      </c>
      <c r="B43" s="10" t="s">
        <v>21</v>
      </c>
      <c r="C43" s="64" t="s">
        <v>83</v>
      </c>
      <c r="D43" s="65">
        <v>41805</v>
      </c>
      <c r="E43" s="10"/>
    </row>
    <row r="44" spans="1:5" ht="26.25">
      <c r="A44" s="5">
        <v>3</v>
      </c>
      <c r="B44" s="10" t="s">
        <v>22</v>
      </c>
      <c r="C44" s="64"/>
      <c r="D44" s="65">
        <v>41857</v>
      </c>
      <c r="E44" s="5"/>
    </row>
    <row r="45" spans="1:5" ht="39">
      <c r="A45" s="5">
        <v>4</v>
      </c>
      <c r="B45" s="10" t="s">
        <v>23</v>
      </c>
      <c r="C45" s="64"/>
      <c r="D45" s="65">
        <v>41887</v>
      </c>
      <c r="E45" s="5"/>
    </row>
    <row r="46" spans="1:5" ht="26.25">
      <c r="A46" s="5">
        <v>5</v>
      </c>
      <c r="B46" s="10" t="s">
        <v>24</v>
      </c>
      <c r="C46" s="64"/>
      <c r="D46" s="65">
        <v>41897</v>
      </c>
      <c r="E46" s="5"/>
    </row>
    <row r="47" spans="1:5" ht="39">
      <c r="A47" s="5">
        <v>6</v>
      </c>
      <c r="B47" s="10" t="s">
        <v>25</v>
      </c>
      <c r="C47" s="64"/>
      <c r="D47" s="66" t="s">
        <v>85</v>
      </c>
      <c r="E47" s="5"/>
    </row>
  </sheetData>
  <mergeCells count="7">
    <mergeCell ref="A39:E40"/>
    <mergeCell ref="A2:E2"/>
    <mergeCell ref="A4:E8"/>
    <mergeCell ref="A17:E18"/>
    <mergeCell ref="A3:E3"/>
    <mergeCell ref="A28:E29"/>
    <mergeCell ref="A38:E3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N21"/>
  <sheetViews>
    <sheetView tabSelected="1" workbookViewId="0">
      <selection activeCell="E22" sqref="E22"/>
    </sheetView>
  </sheetViews>
  <sheetFormatPr defaultRowHeight="15"/>
  <cols>
    <col min="1" max="1" width="3.42578125" customWidth="1"/>
    <col min="2" max="2" width="26.85546875" bestFit="1" customWidth="1"/>
    <col min="3" max="3" width="13.140625" bestFit="1" customWidth="1"/>
    <col min="4" max="4" width="13.28515625" customWidth="1"/>
    <col min="5" max="5" width="13.28515625" bestFit="1" customWidth="1"/>
    <col min="6" max="6" width="11.7109375" customWidth="1"/>
    <col min="7" max="7" width="12.7109375" customWidth="1"/>
    <col min="8" max="8" width="11.7109375" bestFit="1" customWidth="1"/>
    <col min="9" max="9" width="8" bestFit="1" customWidth="1"/>
    <col min="10" max="10" width="14" bestFit="1" customWidth="1"/>
    <col min="11" max="11" width="11.85546875" bestFit="1" customWidth="1"/>
    <col min="12" max="13" width="5.5703125" customWidth="1"/>
    <col min="14" max="14" width="8.7109375" customWidth="1"/>
  </cols>
  <sheetData>
    <row r="2" spans="1:14" ht="15" customHeight="1">
      <c r="A2" s="81" t="s">
        <v>29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</row>
    <row r="5" spans="1:14" ht="90" customHeight="1">
      <c r="A5" s="72" t="s">
        <v>0</v>
      </c>
      <c r="B5" s="72" t="s">
        <v>1</v>
      </c>
      <c r="C5" s="72" t="s">
        <v>50</v>
      </c>
      <c r="D5" s="72" t="s">
        <v>51</v>
      </c>
      <c r="E5" s="72" t="s">
        <v>71</v>
      </c>
      <c r="F5" s="72" t="s">
        <v>18</v>
      </c>
      <c r="G5" s="72" t="s">
        <v>76</v>
      </c>
      <c r="H5" s="72" t="s">
        <v>72</v>
      </c>
      <c r="I5" s="72" t="s">
        <v>73</v>
      </c>
      <c r="J5" s="68" t="s">
        <v>74</v>
      </c>
      <c r="K5" s="68"/>
      <c r="L5" s="69" t="s">
        <v>75</v>
      </c>
      <c r="M5" s="70"/>
      <c r="N5" s="71"/>
    </row>
    <row r="6" spans="1:14">
      <c r="A6" s="73"/>
      <c r="B6" s="73"/>
      <c r="C6" s="73"/>
      <c r="D6" s="73"/>
      <c r="E6" s="73"/>
      <c r="F6" s="73"/>
      <c r="G6" s="73"/>
      <c r="H6" s="73"/>
      <c r="I6" s="73"/>
      <c r="J6" s="56">
        <v>2014</v>
      </c>
      <c r="K6" s="56">
        <v>2015</v>
      </c>
      <c r="L6" s="56">
        <v>2014</v>
      </c>
      <c r="M6" s="56">
        <v>2015</v>
      </c>
      <c r="N6" s="56" t="s">
        <v>55</v>
      </c>
    </row>
    <row r="7" spans="1:14" ht="33.75">
      <c r="A7" s="27">
        <v>1</v>
      </c>
      <c r="B7" s="42" t="s">
        <v>35</v>
      </c>
      <c r="C7" s="27" t="s">
        <v>53</v>
      </c>
      <c r="D7" s="27" t="s">
        <v>57</v>
      </c>
      <c r="E7" s="18">
        <v>895320098</v>
      </c>
      <c r="F7" s="21">
        <v>119700923.52</v>
      </c>
      <c r="G7" s="21">
        <f>E7-F7</f>
        <v>775619174.48000002</v>
      </c>
      <c r="H7" s="21">
        <f>G7*0.85</f>
        <v>659276298.30799997</v>
      </c>
      <c r="I7" s="18">
        <v>0</v>
      </c>
      <c r="J7" s="51">
        <v>315000000</v>
      </c>
      <c r="K7" s="51">
        <v>344276298.30799997</v>
      </c>
      <c r="L7" s="45"/>
      <c r="M7" s="46"/>
      <c r="N7" s="46"/>
    </row>
    <row r="8" spans="1:14" ht="34.5">
      <c r="A8" s="27">
        <v>2</v>
      </c>
      <c r="B8" s="42" t="s">
        <v>36</v>
      </c>
      <c r="C8" s="27" t="s">
        <v>56</v>
      </c>
      <c r="D8" s="27" t="s">
        <v>87</v>
      </c>
      <c r="E8" s="18">
        <v>152159997</v>
      </c>
      <c r="F8" s="21">
        <v>0</v>
      </c>
      <c r="G8" s="21">
        <f>E8-F8</f>
        <v>152159997</v>
      </c>
      <c r="H8" s="21">
        <f>G8*0.85</f>
        <v>129335997.45</v>
      </c>
      <c r="I8" s="18">
        <v>0</v>
      </c>
      <c r="J8" s="54">
        <v>25867199.490000002</v>
      </c>
      <c r="K8" s="54">
        <v>103468797.96000001</v>
      </c>
      <c r="L8" s="45"/>
      <c r="M8" s="46"/>
      <c r="N8" s="46"/>
    </row>
    <row r="9" spans="1:14" ht="45.75">
      <c r="A9" s="37">
        <v>3</v>
      </c>
      <c r="B9" s="42" t="s">
        <v>37</v>
      </c>
      <c r="C9" s="27" t="s">
        <v>56</v>
      </c>
      <c r="D9" s="27" t="s">
        <v>87</v>
      </c>
      <c r="E9" s="49">
        <v>29076928</v>
      </c>
      <c r="F9" s="49">
        <v>0</v>
      </c>
      <c r="G9" s="21">
        <f>E9-F9</f>
        <v>29076928</v>
      </c>
      <c r="H9" s="21">
        <f>G9*0.85</f>
        <v>24715388.800000001</v>
      </c>
      <c r="I9" s="18">
        <v>0</v>
      </c>
      <c r="J9" s="54">
        <v>4943077.7600000007</v>
      </c>
      <c r="K9" s="54">
        <v>19772311.040000003</v>
      </c>
      <c r="L9" s="45"/>
      <c r="M9" s="46"/>
      <c r="N9" s="46"/>
    </row>
    <row r="10" spans="1:14">
      <c r="A10" s="37"/>
      <c r="B10" s="36" t="s">
        <v>14</v>
      </c>
      <c r="C10" s="36"/>
      <c r="D10" s="36"/>
      <c r="E10" s="43">
        <f t="shared" ref="E10:J10" si="0">SUM(E7:E9)</f>
        <v>1076557023</v>
      </c>
      <c r="F10" s="43">
        <f t="shared" si="0"/>
        <v>119700923.52</v>
      </c>
      <c r="G10" s="43">
        <f>SUM(G7:G9)</f>
        <v>956856099.48000002</v>
      </c>
      <c r="H10" s="43">
        <f t="shared" si="0"/>
        <v>813327684.55799997</v>
      </c>
      <c r="I10" s="43">
        <f t="shared" si="0"/>
        <v>0</v>
      </c>
      <c r="J10" s="43">
        <f t="shared" si="0"/>
        <v>345810277.25</v>
      </c>
      <c r="K10" s="43">
        <f>SUM(K7:K9)</f>
        <v>467517407.30800003</v>
      </c>
      <c r="L10" s="48"/>
      <c r="M10" s="48"/>
      <c r="N10" s="48"/>
    </row>
    <row r="12" spans="1:14">
      <c r="B12" s="17"/>
      <c r="C12" s="17"/>
      <c r="D12" s="17"/>
      <c r="E12" s="22"/>
      <c r="F12" s="22"/>
      <c r="L12" s="50"/>
      <c r="M12" s="50"/>
    </row>
    <row r="13" spans="1:14">
      <c r="B13" s="17"/>
      <c r="C13" s="17"/>
      <c r="D13" s="17"/>
      <c r="E13" s="22"/>
      <c r="F13" s="22"/>
      <c r="J13" s="22"/>
      <c r="L13" s="50"/>
      <c r="M13" s="50"/>
    </row>
    <row r="14" spans="1:14">
      <c r="B14" s="17"/>
      <c r="C14" s="17"/>
      <c r="D14" s="17"/>
      <c r="E14" s="22"/>
      <c r="F14" s="22"/>
      <c r="J14" s="17"/>
      <c r="L14" s="50"/>
      <c r="M14" s="50"/>
    </row>
    <row r="15" spans="1:14">
      <c r="B15" s="17"/>
      <c r="C15" s="17"/>
      <c r="D15" s="17"/>
      <c r="E15" s="17"/>
    </row>
    <row r="16" spans="1:14">
      <c r="B16" s="17"/>
      <c r="C16" s="17"/>
      <c r="D16" s="17"/>
      <c r="E16" s="17"/>
    </row>
    <row r="17" spans="2:5">
      <c r="B17" s="17"/>
      <c r="C17" s="17"/>
      <c r="D17" s="17"/>
      <c r="E17" s="17"/>
    </row>
    <row r="18" spans="2:5">
      <c r="B18" s="17"/>
      <c r="C18" s="17"/>
      <c r="D18" s="17"/>
      <c r="E18" s="17"/>
    </row>
    <row r="19" spans="2:5">
      <c r="B19" s="17"/>
      <c r="C19" s="17"/>
      <c r="D19" s="17"/>
      <c r="E19" s="17"/>
    </row>
    <row r="20" spans="2:5">
      <c r="B20" s="17"/>
      <c r="C20" s="17"/>
      <c r="D20" s="17"/>
      <c r="E20" s="17"/>
    </row>
    <row r="21" spans="2:5">
      <c r="B21" s="17"/>
      <c r="C21" s="17"/>
      <c r="D21" s="17"/>
      <c r="E21" s="17"/>
    </row>
  </sheetData>
  <mergeCells count="12">
    <mergeCell ref="A2:N3"/>
    <mergeCell ref="J5:K5"/>
    <mergeCell ref="L5:N5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120" orientation="landscape" r:id="rId1"/>
  <ignoredErrors>
    <ignoredError sqref="J10:K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4:E45"/>
  <sheetViews>
    <sheetView workbookViewId="0">
      <selection activeCell="E31" sqref="E31"/>
    </sheetView>
  </sheetViews>
  <sheetFormatPr defaultRowHeight="15"/>
  <cols>
    <col min="1" max="1" width="4.7109375" customWidth="1"/>
    <col min="2" max="2" width="29.85546875" customWidth="1"/>
    <col min="3" max="3" width="20.85546875" customWidth="1"/>
    <col min="4" max="4" width="18.140625" customWidth="1"/>
    <col min="5" max="5" width="14.42578125" customWidth="1"/>
  </cols>
  <sheetData>
    <row r="4" spans="1:5" ht="45" customHeight="1">
      <c r="A4" s="79" t="s">
        <v>19</v>
      </c>
      <c r="B4" s="79"/>
      <c r="C4" s="79"/>
      <c r="D4" s="79"/>
      <c r="E4" s="79"/>
    </row>
    <row r="5" spans="1:5" ht="36" customHeight="1">
      <c r="A5" s="84" t="s">
        <v>48</v>
      </c>
      <c r="B5" s="84"/>
      <c r="C5" s="84"/>
      <c r="D5" s="84"/>
      <c r="E5" s="84"/>
    </row>
    <row r="6" spans="1:5">
      <c r="A6" s="82" t="s">
        <v>35</v>
      </c>
      <c r="B6" s="82"/>
      <c r="C6" s="82"/>
      <c r="D6" s="82"/>
      <c r="E6" s="82"/>
    </row>
    <row r="7" spans="1:5" ht="30">
      <c r="A7" s="6" t="s">
        <v>0</v>
      </c>
      <c r="B7" s="6" t="s">
        <v>2</v>
      </c>
      <c r="C7" s="6" t="s">
        <v>3</v>
      </c>
      <c r="D7" s="6" t="s">
        <v>4</v>
      </c>
      <c r="E7" s="6" t="s">
        <v>5</v>
      </c>
    </row>
    <row r="8" spans="1:5">
      <c r="A8" s="5">
        <v>1</v>
      </c>
      <c r="B8" s="5" t="s">
        <v>42</v>
      </c>
      <c r="C8" s="5"/>
      <c r="D8" s="5" t="s">
        <v>43</v>
      </c>
      <c r="E8" s="5"/>
    </row>
    <row r="9" spans="1:5">
      <c r="A9" s="5">
        <v>2</v>
      </c>
      <c r="B9" s="5" t="s">
        <v>44</v>
      </c>
      <c r="C9" s="5"/>
      <c r="D9" s="5" t="s">
        <v>45</v>
      </c>
      <c r="E9" s="5"/>
    </row>
    <row r="10" spans="1:5" ht="30">
      <c r="A10" s="5">
        <v>3</v>
      </c>
      <c r="B10" s="5" t="s">
        <v>46</v>
      </c>
      <c r="C10" s="5"/>
      <c r="D10" s="5" t="s">
        <v>47</v>
      </c>
      <c r="E10" s="5"/>
    </row>
    <row r="11" spans="1:5">
      <c r="A11" s="5"/>
      <c r="B11" s="5"/>
      <c r="C11" s="5"/>
      <c r="D11" s="5"/>
      <c r="E11" s="5"/>
    </row>
    <row r="12" spans="1:5">
      <c r="A12" s="9"/>
      <c r="B12" s="9"/>
      <c r="C12" s="9"/>
      <c r="D12" s="9"/>
      <c r="E12" s="9"/>
    </row>
    <row r="13" spans="1:5">
      <c r="A13" s="9"/>
      <c r="B13" s="9"/>
      <c r="C13" s="9"/>
      <c r="D13" s="9"/>
      <c r="E13" s="9"/>
    </row>
    <row r="15" spans="1:5">
      <c r="A15" s="83" t="s">
        <v>36</v>
      </c>
      <c r="B15" s="83"/>
      <c r="C15" s="83"/>
      <c r="D15" s="83"/>
      <c r="E15" s="83"/>
    </row>
    <row r="16" spans="1:5" ht="30">
      <c r="A16" s="6" t="s">
        <v>0</v>
      </c>
      <c r="B16" s="6" t="s">
        <v>2</v>
      </c>
      <c r="C16" s="6" t="s">
        <v>3</v>
      </c>
      <c r="D16" s="6" t="s">
        <v>4</v>
      </c>
      <c r="E16" s="6" t="s">
        <v>5</v>
      </c>
    </row>
    <row r="17" spans="1:5">
      <c r="A17" s="8">
        <v>1</v>
      </c>
      <c r="B17" s="8" t="s">
        <v>38</v>
      </c>
      <c r="C17" s="8"/>
      <c r="D17" s="20">
        <v>41760</v>
      </c>
      <c r="E17" s="8"/>
    </row>
    <row r="18" spans="1:5">
      <c r="A18" s="8">
        <v>2</v>
      </c>
      <c r="B18" s="8" t="s">
        <v>39</v>
      </c>
      <c r="C18" s="8"/>
      <c r="D18" s="20">
        <v>42005</v>
      </c>
      <c r="E18" s="8"/>
    </row>
    <row r="19" spans="1:5">
      <c r="A19" s="8">
        <v>3</v>
      </c>
      <c r="B19" s="8" t="s">
        <v>40</v>
      </c>
      <c r="C19" s="8"/>
      <c r="D19" s="20">
        <v>42369</v>
      </c>
      <c r="E19" s="8"/>
    </row>
    <row r="20" spans="1:5">
      <c r="A20" s="19"/>
      <c r="B20" s="19"/>
      <c r="C20" s="19"/>
      <c r="D20" s="19"/>
      <c r="E20" s="19"/>
    </row>
    <row r="21" spans="1:5">
      <c r="A21" s="19"/>
      <c r="B21" s="19"/>
      <c r="C21" s="19"/>
      <c r="D21" s="19"/>
      <c r="E21" s="19"/>
    </row>
    <row r="23" spans="1:5" ht="30.75" customHeight="1">
      <c r="A23" s="82" t="s">
        <v>37</v>
      </c>
      <c r="B23" s="82"/>
      <c r="C23" s="82"/>
      <c r="D23" s="82"/>
      <c r="E23" s="82"/>
    </row>
    <row r="24" spans="1:5" ht="30">
      <c r="A24" s="6" t="s">
        <v>0</v>
      </c>
      <c r="B24" s="6" t="s">
        <v>2</v>
      </c>
      <c r="C24" s="6" t="s">
        <v>3</v>
      </c>
      <c r="D24" s="6" t="s">
        <v>4</v>
      </c>
      <c r="E24" s="6" t="s">
        <v>5</v>
      </c>
    </row>
    <row r="25" spans="1:5">
      <c r="A25" s="8">
        <v>1</v>
      </c>
      <c r="B25" s="8" t="s">
        <v>38</v>
      </c>
      <c r="C25" s="8"/>
      <c r="D25" s="20">
        <v>41760</v>
      </c>
      <c r="E25" s="8"/>
    </row>
    <row r="26" spans="1:5">
      <c r="A26" s="8">
        <v>2</v>
      </c>
      <c r="B26" s="8" t="s">
        <v>39</v>
      </c>
      <c r="C26" s="8"/>
      <c r="D26" s="20">
        <v>42005</v>
      </c>
      <c r="E26" s="8"/>
    </row>
    <row r="27" spans="1:5">
      <c r="A27" s="8">
        <v>3</v>
      </c>
      <c r="B27" s="8" t="s">
        <v>40</v>
      </c>
      <c r="C27" s="8"/>
      <c r="D27" s="20">
        <v>42369</v>
      </c>
      <c r="E27" s="8"/>
    </row>
    <row r="30" spans="1:5">
      <c r="A30" s="19"/>
      <c r="B30" s="19"/>
      <c r="C30" s="19"/>
      <c r="D30" s="19"/>
      <c r="E30" s="19"/>
    </row>
    <row r="31" spans="1:5">
      <c r="A31" s="19"/>
      <c r="B31" s="19"/>
      <c r="C31" s="19"/>
      <c r="D31" s="19"/>
      <c r="E31" s="19"/>
    </row>
    <row r="32" spans="1:5">
      <c r="A32" s="19"/>
      <c r="B32" s="19"/>
      <c r="C32" s="19"/>
      <c r="D32" s="19"/>
      <c r="E32" s="19"/>
    </row>
    <row r="33" spans="1:5">
      <c r="A33" s="19"/>
      <c r="B33" s="19"/>
      <c r="C33" s="19"/>
      <c r="D33" s="19"/>
      <c r="E33" s="19"/>
    </row>
    <row r="34" spans="1:5">
      <c r="A34" s="19"/>
      <c r="B34" s="19"/>
      <c r="C34" s="19"/>
      <c r="D34" s="19"/>
      <c r="E34" s="19"/>
    </row>
    <row r="35" spans="1:5">
      <c r="A35" s="19"/>
      <c r="B35" s="19"/>
      <c r="C35" s="19"/>
      <c r="D35" s="19"/>
      <c r="E35" s="19"/>
    </row>
    <row r="36" spans="1:5">
      <c r="A36" s="19"/>
      <c r="B36" s="19"/>
      <c r="C36" s="19"/>
      <c r="D36" s="19"/>
      <c r="E36" s="19"/>
    </row>
    <row r="37" spans="1:5">
      <c r="A37" s="19"/>
      <c r="B37" s="19"/>
      <c r="C37" s="19"/>
      <c r="D37" s="19"/>
      <c r="E37" s="19"/>
    </row>
    <row r="38" spans="1:5">
      <c r="A38" s="19"/>
      <c r="B38" s="19"/>
      <c r="C38" s="19"/>
      <c r="D38" s="19"/>
      <c r="E38" s="19"/>
    </row>
    <row r="39" spans="1:5">
      <c r="A39" s="19"/>
      <c r="B39" s="19"/>
      <c r="C39" s="19"/>
      <c r="D39" s="19"/>
      <c r="E39" s="19"/>
    </row>
    <row r="40" spans="1:5">
      <c r="A40" s="19"/>
      <c r="B40" s="19"/>
      <c r="C40" s="19"/>
      <c r="D40" s="19"/>
      <c r="E40" s="19"/>
    </row>
    <row r="41" spans="1:5">
      <c r="A41" s="19"/>
      <c r="B41" s="19"/>
      <c r="C41" s="19"/>
      <c r="D41" s="19"/>
      <c r="E41" s="19"/>
    </row>
    <row r="42" spans="1:5">
      <c r="A42" s="19"/>
      <c r="B42" s="19"/>
      <c r="C42" s="19"/>
      <c r="D42" s="19"/>
      <c r="E42" s="19"/>
    </row>
    <row r="43" spans="1:5">
      <c r="A43" s="19"/>
      <c r="B43" s="19"/>
      <c r="C43" s="19"/>
      <c r="D43" s="19"/>
      <c r="E43" s="19"/>
    </row>
    <row r="44" spans="1:5">
      <c r="A44" s="19"/>
      <c r="B44" s="19"/>
      <c r="C44" s="19"/>
      <c r="D44" s="19"/>
      <c r="E44" s="19"/>
    </row>
    <row r="45" spans="1:5">
      <c r="A45" s="19"/>
      <c r="B45" s="19"/>
      <c r="C45" s="19"/>
      <c r="D45" s="19"/>
      <c r="E45" s="19"/>
    </row>
  </sheetData>
  <mergeCells count="5">
    <mergeCell ref="A4:E4"/>
    <mergeCell ref="A6:E6"/>
    <mergeCell ref="A15:E15"/>
    <mergeCell ref="A23:E23"/>
    <mergeCell ref="A5:E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H47"/>
  <sheetViews>
    <sheetView workbookViewId="0">
      <selection activeCell="F17" sqref="F17"/>
    </sheetView>
  </sheetViews>
  <sheetFormatPr defaultRowHeight="15"/>
  <cols>
    <col min="1" max="1" width="4.85546875" style="4" customWidth="1"/>
    <col min="2" max="2" width="28.140625" style="4" customWidth="1"/>
    <col min="3" max="3" width="14.85546875" style="4" bestFit="1" customWidth="1"/>
    <col min="4" max="4" width="12.5703125" style="4" customWidth="1"/>
    <col min="5" max="5" width="13.140625" style="4" bestFit="1" customWidth="1"/>
    <col min="6" max="6" width="14.42578125" style="4" customWidth="1"/>
    <col min="7" max="7" width="15.28515625" style="4" customWidth="1"/>
    <col min="8" max="8" width="12.85546875" style="4" customWidth="1"/>
    <col min="9" max="16384" width="9.140625" style="4"/>
  </cols>
  <sheetData>
    <row r="3" spans="1:8" ht="15.75">
      <c r="A3" s="79" t="s">
        <v>49</v>
      </c>
      <c r="B3" s="79"/>
      <c r="C3" s="79"/>
      <c r="D3" s="79"/>
      <c r="E3" s="79"/>
      <c r="F3" s="79"/>
      <c r="G3" s="79"/>
      <c r="H3" s="79"/>
    </row>
    <row r="5" spans="1:8" ht="61.5" customHeight="1">
      <c r="A5" s="3" t="s">
        <v>0</v>
      </c>
      <c r="B5" s="3" t="s">
        <v>6</v>
      </c>
      <c r="C5" s="3" t="s">
        <v>7</v>
      </c>
      <c r="D5" s="3" t="s">
        <v>8</v>
      </c>
      <c r="E5" s="3" t="s">
        <v>65</v>
      </c>
      <c r="F5" s="3" t="s">
        <v>9</v>
      </c>
      <c r="G5" s="3" t="s">
        <v>66</v>
      </c>
      <c r="H5" s="3" t="s">
        <v>10</v>
      </c>
    </row>
    <row r="6" spans="1:8" ht="45">
      <c r="A6" s="1">
        <v>1</v>
      </c>
      <c r="B6" s="5" t="s">
        <v>13</v>
      </c>
      <c r="C6" s="15">
        <v>959172923</v>
      </c>
      <c r="D6" s="15">
        <v>175426333.81</v>
      </c>
      <c r="E6" s="15">
        <f>C6-D6</f>
        <v>783746589.19000006</v>
      </c>
      <c r="F6" s="15">
        <v>0</v>
      </c>
      <c r="G6" s="15">
        <v>589063872.47098505</v>
      </c>
      <c r="H6" s="15">
        <f>E6-G6</f>
        <v>194682716.719015</v>
      </c>
    </row>
    <row r="7" spans="1:8" ht="87" customHeight="1">
      <c r="A7" s="1">
        <v>2</v>
      </c>
      <c r="B7" s="5" t="s">
        <v>12</v>
      </c>
      <c r="C7" s="15">
        <v>845303988</v>
      </c>
      <c r="D7" s="15">
        <v>0</v>
      </c>
      <c r="E7" s="15">
        <f t="shared" ref="E7" si="0">C7-D7</f>
        <v>845303988</v>
      </c>
      <c r="F7" s="15">
        <f>E7/0.85/0.8</f>
        <v>1243094100</v>
      </c>
      <c r="G7" s="15">
        <v>559931462.78999996</v>
      </c>
      <c r="H7" s="15">
        <f>E7-G7</f>
        <v>285372525.21000004</v>
      </c>
    </row>
    <row r="8" spans="1:8" ht="76.5" customHeight="1">
      <c r="A8" s="1">
        <v>3</v>
      </c>
      <c r="B8" s="5" t="s">
        <v>11</v>
      </c>
      <c r="C8" s="15">
        <v>0</v>
      </c>
      <c r="D8" s="15">
        <v>0</v>
      </c>
      <c r="E8" s="15">
        <v>956856099.48000002</v>
      </c>
      <c r="F8" s="15">
        <f>E8/0.85/0.8</f>
        <v>1407141322.7647059</v>
      </c>
      <c r="G8" s="15">
        <v>450709665.59274191</v>
      </c>
      <c r="H8" s="15">
        <f>E8-G8</f>
        <v>506146433.88725811</v>
      </c>
    </row>
    <row r="9" spans="1:8">
      <c r="A9" s="1"/>
      <c r="B9" s="7" t="s">
        <v>14</v>
      </c>
      <c r="C9" s="16">
        <f t="shared" ref="C9:H9" si="1">SUM(C6:C8)</f>
        <v>1804476911</v>
      </c>
      <c r="D9" s="16">
        <f t="shared" si="1"/>
        <v>175426333.81</v>
      </c>
      <c r="E9" s="16">
        <f t="shared" si="1"/>
        <v>2585906676.6700001</v>
      </c>
      <c r="F9" s="16">
        <f t="shared" si="1"/>
        <v>2650235422.7647057</v>
      </c>
      <c r="G9" s="16">
        <f t="shared" si="1"/>
        <v>1599705000.8537269</v>
      </c>
      <c r="H9" s="16">
        <f t="shared" si="1"/>
        <v>986201675.81627321</v>
      </c>
    </row>
    <row r="12" spans="1:8">
      <c r="F12" s="47"/>
    </row>
    <row r="13" spans="1:8">
      <c r="C13" s="29"/>
      <c r="D13" s="29"/>
    </row>
    <row r="14" spans="1:8">
      <c r="C14" s="29"/>
      <c r="D14" s="29"/>
    </row>
    <row r="15" spans="1:8">
      <c r="C15" s="29"/>
      <c r="D15" s="29"/>
    </row>
    <row r="16" spans="1:8">
      <c r="C16" s="29"/>
      <c r="D16" s="29"/>
    </row>
    <row r="17" spans="3:4">
      <c r="C17" s="29"/>
      <c r="D17" s="29"/>
    </row>
    <row r="18" spans="3:4">
      <c r="C18" s="29"/>
      <c r="D18" s="29"/>
    </row>
    <row r="19" spans="3:4">
      <c r="C19" s="29"/>
      <c r="D19" s="29"/>
    </row>
    <row r="20" spans="3:4">
      <c r="C20" s="29"/>
      <c r="D20" s="29"/>
    </row>
    <row r="21" spans="3:4">
      <c r="C21" s="29"/>
      <c r="D21" s="29"/>
    </row>
    <row r="22" spans="3:4">
      <c r="C22" s="29"/>
      <c r="D22" s="29"/>
    </row>
    <row r="23" spans="3:4">
      <c r="C23" s="29"/>
      <c r="D23" s="29"/>
    </row>
    <row r="24" spans="3:4">
      <c r="C24" s="29"/>
      <c r="D24" s="29"/>
    </row>
    <row r="25" spans="3:4">
      <c r="C25" s="31"/>
      <c r="D25" s="31"/>
    </row>
    <row r="26" spans="3:4">
      <c r="C26" s="29"/>
      <c r="D26" s="29"/>
    </row>
    <row r="27" spans="3:4">
      <c r="C27" s="32"/>
      <c r="D27" s="29"/>
    </row>
    <row r="28" spans="3:4">
      <c r="C28" s="29"/>
      <c r="D28" s="29"/>
    </row>
    <row r="29" spans="3:4">
      <c r="C29" s="29"/>
      <c r="D29" s="29"/>
    </row>
    <row r="30" spans="3:4">
      <c r="C30" s="29"/>
      <c r="D30" s="29"/>
    </row>
    <row r="31" spans="3:4">
      <c r="C31" s="29"/>
      <c r="D31" s="29"/>
    </row>
    <row r="32" spans="3:4">
      <c r="C32" s="29"/>
      <c r="D32" s="29"/>
    </row>
    <row r="33" spans="3:4">
      <c r="C33" s="29"/>
      <c r="D33" s="29"/>
    </row>
    <row r="34" spans="3:4">
      <c r="C34" s="29"/>
      <c r="D34" s="29"/>
    </row>
    <row r="35" spans="3:4">
      <c r="C35" s="29"/>
      <c r="D35" s="29"/>
    </row>
    <row r="36" spans="3:4">
      <c r="C36" s="29"/>
      <c r="D36" s="29"/>
    </row>
    <row r="37" spans="3:4">
      <c r="C37" s="29"/>
      <c r="D37" s="29"/>
    </row>
    <row r="38" spans="3:4">
      <c r="C38" s="29"/>
      <c r="D38" s="29"/>
    </row>
    <row r="39" spans="3:4">
      <c r="C39" s="29"/>
      <c r="D39" s="29"/>
    </row>
    <row r="40" spans="3:4">
      <c r="C40" s="29"/>
      <c r="D40" s="29"/>
    </row>
    <row r="41" spans="3:4">
      <c r="C41" s="29"/>
      <c r="D41" s="29"/>
    </row>
    <row r="42" spans="3:4">
      <c r="C42" s="29"/>
      <c r="D42" s="29"/>
    </row>
    <row r="43" spans="3:4">
      <c r="C43" s="29"/>
      <c r="D43" s="29"/>
    </row>
    <row r="44" spans="3:4">
      <c r="C44" s="30"/>
      <c r="D44" s="30"/>
    </row>
    <row r="45" spans="3:4">
      <c r="C45" s="30"/>
      <c r="D45" s="30"/>
    </row>
    <row r="46" spans="3:4">
      <c r="C46" s="30"/>
      <c r="D46" s="30"/>
    </row>
    <row r="47" spans="3:4">
      <c r="C47" s="30"/>
      <c r="D47" s="30"/>
    </row>
  </sheetData>
  <mergeCells count="1"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Art. 1</vt:lpstr>
      <vt:lpstr>Art. 2</vt:lpstr>
      <vt:lpstr>Art.2.1</vt:lpstr>
      <vt:lpstr>Art.3</vt:lpstr>
      <vt:lpstr>Art.3.1</vt:lpstr>
      <vt:lpstr>Art.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uli62</dc:creator>
  <cp:lastModifiedBy>uli62</cp:lastModifiedBy>
  <cp:lastPrinted>2014-04-16T14:29:50Z</cp:lastPrinted>
  <dcterms:created xsi:type="dcterms:W3CDTF">2014-04-01T05:28:30Z</dcterms:created>
  <dcterms:modified xsi:type="dcterms:W3CDTF">2014-04-17T10:36:24Z</dcterms:modified>
</cp:coreProperties>
</file>